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S:\Wydz_Zarz_Nieruchom\2025\POSTĘPOWANIA\CENTRALA\Remont pomieszczeń biurowych\"/>
    </mc:Choice>
  </mc:AlternateContent>
  <xr:revisionPtr revIDLastSave="0" documentId="13_ncr:1_{6F3006CF-EDFE-429C-96D4-B4B89EA4B506}" xr6:coauthVersionLast="47" xr6:coauthVersionMax="47" xr10:uidLastSave="{00000000-0000-0000-0000-000000000000}"/>
  <bookViews>
    <workbookView xWindow="-120" yWindow="-120" windowWidth="29040" windowHeight="15720" xr2:uid="{7553A360-1423-490D-93B8-3F23B8BAD3C2}"/>
  </bookViews>
  <sheets>
    <sheet name="Przedmiar" sheetId="1" r:id="rId1"/>
    <sheet name="Szacowaneie" sheetId="2"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9" i="1" l="1"/>
  <c r="D18" i="1"/>
  <c r="D17" i="1"/>
  <c r="D16" i="1"/>
  <c r="D15" i="1"/>
  <c r="D14" i="1"/>
  <c r="E9" i="1"/>
  <c r="L4" i="1"/>
  <c r="L5" i="1"/>
  <c r="L6" i="1"/>
  <c r="L7" i="1"/>
  <c r="L8" i="1"/>
  <c r="L3" i="1"/>
  <c r="K4" i="1"/>
  <c r="K5" i="1"/>
  <c r="K6" i="1"/>
  <c r="K7" i="1"/>
  <c r="K8" i="1"/>
  <c r="K3" i="1"/>
  <c r="F24" i="2"/>
  <c r="F3" i="2"/>
  <c r="F4" i="2"/>
  <c r="F5" i="2"/>
  <c r="F6" i="2"/>
  <c r="F7" i="2"/>
  <c r="F8" i="2"/>
  <c r="F9" i="2"/>
  <c r="F10" i="2"/>
  <c r="F11" i="2"/>
  <c r="F12" i="2"/>
  <c r="F13" i="2"/>
  <c r="F14" i="2"/>
  <c r="F15" i="2"/>
  <c r="F16" i="2"/>
  <c r="F17" i="2"/>
  <c r="F18" i="2"/>
  <c r="F19" i="2"/>
  <c r="F20" i="2"/>
  <c r="F2" i="2"/>
  <c r="M8" i="1" l="1"/>
  <c r="M3" i="1"/>
  <c r="M4" i="1"/>
  <c r="M5" i="1"/>
  <c r="M6" i="1"/>
  <c r="M7" i="1"/>
  <c r="F21" i="2"/>
  <c r="F22" i="2" s="1"/>
  <c r="F23" i="2" s="1"/>
  <c r="H4" i="1"/>
  <c r="H8" i="1"/>
  <c r="H3" i="1"/>
  <c r="M9" i="1" l="1"/>
  <c r="F4" i="1"/>
  <c r="F3" i="1"/>
  <c r="F8" i="1"/>
  <c r="F7" i="1"/>
  <c r="F6" i="1"/>
  <c r="F5" i="1"/>
  <c r="H7" i="1"/>
  <c r="H6" i="1"/>
  <c r="H5" i="1"/>
  <c r="H9" i="1" l="1"/>
  <c r="F9" i="1"/>
</calcChain>
</file>

<file path=xl/sharedStrings.xml><?xml version="1.0" encoding="utf-8"?>
<sst xmlns="http://schemas.openxmlformats.org/spreadsheetml/2006/main" count="116" uniqueCount="85">
  <si>
    <t>pok. biurowy</t>
  </si>
  <si>
    <t>wysokość pomieszczenia</t>
  </si>
  <si>
    <t>nr pomieszczenia</t>
  </si>
  <si>
    <t>rodzaj wykończenia podłogi</t>
  </si>
  <si>
    <t>rodzaj pomieszczenia</t>
  </si>
  <si>
    <t>pow. 1 ściany</t>
  </si>
  <si>
    <t>pow.</t>
  </si>
  <si>
    <t>powierzchnia sufitów</t>
  </si>
  <si>
    <t>pow. ścian</t>
  </si>
  <si>
    <t>cokoły/listwy</t>
  </si>
  <si>
    <t>długość 1 ściany</t>
  </si>
  <si>
    <t>długość 2 ściany</t>
  </si>
  <si>
    <t>powierzchnia cokołów</t>
  </si>
  <si>
    <t>pow.2 ściany</t>
  </si>
  <si>
    <t>powierzchnia malowania (sufit + ściany)</t>
  </si>
  <si>
    <t>powierzchnia do sprzątania</t>
  </si>
  <si>
    <t>powierzchnia ścian</t>
  </si>
  <si>
    <t>Zestwienie</t>
  </si>
  <si>
    <t>rodzaj</t>
  </si>
  <si>
    <t>zakres prac remontowych</t>
  </si>
  <si>
    <t>Lp.</t>
  </si>
  <si>
    <t>Opis</t>
  </si>
  <si>
    <t>j.m.</t>
  </si>
  <si>
    <t>ilość</t>
  </si>
  <si>
    <t>Cena jedn.</t>
  </si>
  <si>
    <t>Wartość</t>
  </si>
  <si>
    <t>1.</t>
  </si>
  <si>
    <t>Wyniesienie mebli</t>
  </si>
  <si>
    <t>m2</t>
  </si>
  <si>
    <t>2.</t>
  </si>
  <si>
    <t>3.</t>
  </si>
  <si>
    <t>Usunięcie listew przyściennych</t>
  </si>
  <si>
    <t>m</t>
  </si>
  <si>
    <t>4.</t>
  </si>
  <si>
    <t xml:space="preserve">Rozebranie posadzek z wykładzin </t>
  </si>
  <si>
    <t>5.</t>
  </si>
  <si>
    <t>Rozebranie posadzek jednolitych cementowych</t>
  </si>
  <si>
    <t>6.</t>
  </si>
  <si>
    <t>Usunięcie z budynku gruzu i i odpadów budowlanych</t>
  </si>
  <si>
    <t>m3</t>
  </si>
  <si>
    <t>7.</t>
  </si>
  <si>
    <t>8.</t>
  </si>
  <si>
    <t>9.</t>
  </si>
  <si>
    <t>Gruntowanie przygotowanego podłoża cementowego</t>
  </si>
  <si>
    <t>10.</t>
  </si>
  <si>
    <t>Przygotowanie podłoża do malowania. Oczyszczenie i zmycie podłoża - ściany i sufity.</t>
  </si>
  <si>
    <t>11.</t>
  </si>
  <si>
    <t>Przygotowanie podłoża. Uzupełnienie ubytków w tynkach do 5% w stosunku do powierzchni ściany.</t>
  </si>
  <si>
    <t>12.</t>
  </si>
  <si>
    <t>Dwukrotne malowanie farbami emulsyjnymi starych tynków wewnętrznych sufitów.</t>
  </si>
  <si>
    <t>13.</t>
  </si>
  <si>
    <t>Dwukrotne malowanie farbami emulsyjnymi starych tynków wewnętrznych ścian.</t>
  </si>
  <si>
    <t>14.</t>
  </si>
  <si>
    <t>15.</t>
  </si>
  <si>
    <t>16.</t>
  </si>
  <si>
    <t>17.</t>
  </si>
  <si>
    <t>18.</t>
  </si>
  <si>
    <t>19.</t>
  </si>
  <si>
    <t>Wniesienie i ustawienie mebli.</t>
  </si>
  <si>
    <t>SUMA NETTO</t>
  </si>
  <si>
    <t>VAT</t>
  </si>
  <si>
    <t>SUMA BRUTTO</t>
  </si>
  <si>
    <t>Zabezpieczenie okien i drzwi folia malarską</t>
  </si>
  <si>
    <t>Rozebranie posadzek z deszczułek</t>
  </si>
  <si>
    <t>Wywiezienie i utylizacja parkietów</t>
  </si>
  <si>
    <t>Izolacje przeciwwodne i przeciwwilgociowe powierzchni poziomych z folii</t>
  </si>
  <si>
    <t>Posadzki cementowe zatarte na gładko</t>
  </si>
  <si>
    <t>Klejenie/ukłądanie paneli winylowych na przygotowanym podłożu.</t>
  </si>
  <si>
    <t>Montaż listew przyściannych</t>
  </si>
  <si>
    <t>Mycie okien i drzwi po robotach malarskich.</t>
  </si>
  <si>
    <t>parkiet</t>
  </si>
  <si>
    <t>powierzchnia pomieszczenia w m2
/podłoga/sufit</t>
  </si>
  <si>
    <t>przyjęto</t>
  </si>
  <si>
    <t>powierzchnia parkietu</t>
  </si>
  <si>
    <t>LP.</t>
  </si>
  <si>
    <t>317A</t>
  </si>
  <si>
    <t>318
prawy</t>
  </si>
  <si>
    <t>319A
lewy</t>
  </si>
  <si>
    <t>319
środek</t>
  </si>
  <si>
    <t>wykładzina</t>
  </si>
  <si>
    <t>uwagi dodatkowe</t>
  </si>
  <si>
    <t>1. wyniesienie/wniesienie mebli,
2. zewrwanie wykładziny dywanowej (jeśli występuje)
3. cyklinowanie parkietu,
4. trzykrotne malowanie ekologicznym lakierem parkietów,
5. przygotowanie powierzchni do malowania (gruntowanie podłoża)
6. dwukrotne malowanie sufitów,
7. dwukrotne malowanie ścian,
8. sprzatanie po pracach remontowych
9. wniesienie mebli</t>
  </si>
  <si>
    <t>SUMA</t>
  </si>
  <si>
    <r>
      <rPr>
        <b/>
        <sz val="10"/>
        <color theme="1"/>
        <rFont val="Arial Narrow"/>
        <family val="2"/>
        <charset val="238"/>
      </rPr>
      <t xml:space="preserve">Zakres jak w kolumnie 9 oraz dodatkowo:
</t>
    </r>
    <r>
      <rPr>
        <sz val="10"/>
        <color theme="1"/>
        <rFont val="Arial Narrow"/>
        <family val="2"/>
        <charset val="238"/>
      </rPr>
      <t>1. demontaż szafy wnękowej;
2. wybicie otworu drzwiowego na korytarz (w miejscu szafy);
3. demontaż istniejących drzwi wewnetrznych wraz z ościeżnicą;
4. zaślepienie otworu po drzwiach zabudową g-k z wyciszeniem wełną, lub zamurowanie;
5. montaż zdemontowanych drzwi i ościeznicy w nowym otworze drzwiowym</t>
    </r>
  </si>
  <si>
    <r>
      <rPr>
        <b/>
        <sz val="10"/>
        <color theme="1"/>
        <rFont val="Arial Narrow"/>
        <family val="2"/>
        <charset val="238"/>
      </rPr>
      <t>Zakres jak w kolumnie 9 oraz dodatkowo:</t>
    </r>
    <r>
      <rPr>
        <sz val="10"/>
        <color theme="1"/>
        <rFont val="Arial Narrow"/>
        <family val="2"/>
        <charset val="238"/>
      </rPr>
      <t xml:space="preserve">
1. demontaż istniejących drzwi wewnętrznych wraz z ościeżnicą;
2. poszerzenie otworu drzwiowego;
3. dostawa i montaż nowych drzwi wewnetrznych wraz z ościeżnicą - szerokość w świetle ościeżnicy - 90 cm.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</si>
</sst>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0\ &quot;zł&quot;"/>
  </numFmts>
  <fonts count="10" x14ac:knownFonts="1">
    <font>
      <sz val="11"/>
      <color theme="1"/>
      <name val="Calibri"/>
      <family val="2"/>
      <charset val="238"/>
      <scheme val="minor"/>
    </font>
    <font>
      <sz val="10"/>
      <color theme="1"/>
      <name val="Arial Narrow"/>
      <family val="2"/>
      <charset val="238"/>
    </font>
    <font>
      <b/>
      <i/>
      <sz val="10"/>
      <color theme="1"/>
      <name val="Arial Narrow"/>
      <family val="2"/>
      <charset val="238"/>
    </font>
    <font>
      <b/>
      <sz val="10"/>
      <color theme="1"/>
      <name val="Arial Narrow"/>
      <family val="2"/>
      <charset val="238"/>
    </font>
    <font>
      <b/>
      <i/>
      <sz val="11"/>
      <color theme="1"/>
      <name val="Arial Narrow"/>
      <family val="2"/>
      <charset val="238"/>
    </font>
    <font>
      <sz val="11"/>
      <color theme="1"/>
      <name val="Arial Narrow"/>
      <family val="2"/>
      <charset val="238"/>
    </font>
    <font>
      <sz val="11"/>
      <name val="Arial Narrow"/>
      <family val="2"/>
      <charset val="238"/>
    </font>
    <font>
      <b/>
      <sz val="11"/>
      <color theme="1"/>
      <name val="Arial Narrow"/>
      <family val="2"/>
      <charset val="238"/>
    </font>
    <font>
      <sz val="8"/>
      <name val="Calibri"/>
      <family val="2"/>
      <charset val="238"/>
      <scheme val="minor"/>
    </font>
    <font>
      <sz val="10"/>
      <name val="Arial Narrow"/>
      <family val="2"/>
      <charset val="238"/>
    </font>
  </fonts>
  <fills count="5">
    <fill>
      <patternFill patternType="none"/>
    </fill>
    <fill>
      <patternFill patternType="gray125"/>
    </fill>
    <fill>
      <patternFill patternType="solid">
        <fgColor theme="7" tint="0.79998168889431442"/>
        <bgColor indexed="64"/>
      </patternFill>
    </fill>
    <fill>
      <patternFill patternType="solid">
        <fgColor rgb="FFFFFF00"/>
        <bgColor indexed="64"/>
      </patternFill>
    </fill>
    <fill>
      <patternFill patternType="solid">
        <fgColor theme="0"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s>
  <cellStyleXfs count="1">
    <xf numFmtId="0" fontId="0" fillId="0" borderId="0"/>
  </cellStyleXfs>
  <cellXfs count="81">
    <xf numFmtId="0" fontId="0" fillId="0" borderId="0" xfId="0"/>
    <xf numFmtId="0" fontId="1" fillId="0" borderId="0" xfId="0" applyFont="1" applyAlignment="1">
      <alignment horizontal="center" vertical="center"/>
    </xf>
    <xf numFmtId="0" fontId="1" fillId="0" borderId="0" xfId="0" applyFont="1"/>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 fillId="0" borderId="1" xfId="0" applyFont="1" applyFill="1" applyBorder="1" applyAlignment="1">
      <alignment horizontal="center" vertical="center"/>
    </xf>
    <xf numFmtId="2" fontId="1" fillId="0" borderId="0" xfId="0" applyNumberFormat="1" applyFont="1" applyAlignment="1">
      <alignment horizontal="center" vertical="center"/>
    </xf>
    <xf numFmtId="1" fontId="1" fillId="0" borderId="0" xfId="0" applyNumberFormat="1" applyFont="1" applyAlignment="1">
      <alignment horizontal="center" vertical="center"/>
    </xf>
    <xf numFmtId="0" fontId="3" fillId="0" borderId="1" xfId="0" applyFont="1" applyBorder="1" applyAlignment="1">
      <alignment horizontal="center" vertical="center" wrapText="1"/>
    </xf>
    <xf numFmtId="2" fontId="1" fillId="0" borderId="1" xfId="0" applyNumberFormat="1" applyFont="1" applyBorder="1"/>
    <xf numFmtId="2" fontId="3" fillId="2" borderId="1" xfId="0" applyNumberFormat="1" applyFont="1" applyFill="1" applyBorder="1"/>
    <xf numFmtId="0" fontId="3" fillId="0" borderId="0" xfId="0" applyFont="1" applyAlignment="1">
      <alignment horizontal="center" vertical="center"/>
    </xf>
    <xf numFmtId="0" fontId="3" fillId="0" borderId="0" xfId="0" applyFont="1" applyBorder="1" applyAlignment="1">
      <alignment horizontal="center" vertical="center"/>
    </xf>
    <xf numFmtId="2" fontId="3" fillId="0" borderId="0" xfId="0" applyNumberFormat="1" applyFont="1" applyFill="1" applyBorder="1"/>
    <xf numFmtId="2" fontId="3" fillId="2" borderId="1" xfId="0" applyNumberFormat="1" applyFont="1" applyFill="1" applyBorder="1" applyAlignment="1">
      <alignment horizontal="center" vertical="center"/>
    </xf>
    <xf numFmtId="2" fontId="1" fillId="0" borderId="1" xfId="0" applyNumberFormat="1" applyFont="1" applyFill="1" applyBorder="1" applyAlignment="1">
      <alignment horizontal="center" vertical="center"/>
    </xf>
    <xf numFmtId="2" fontId="3" fillId="2" borderId="0" xfId="0" applyNumberFormat="1" applyFont="1" applyFill="1" applyBorder="1" applyAlignment="1">
      <alignment horizontal="center" vertical="center"/>
    </xf>
    <xf numFmtId="1" fontId="3" fillId="0" borderId="1" xfId="0" applyNumberFormat="1" applyFont="1" applyBorder="1" applyAlignment="1">
      <alignment horizontal="center" vertical="center"/>
    </xf>
    <xf numFmtId="2" fontId="3" fillId="0" borderId="0" xfId="0" applyNumberFormat="1" applyFont="1" applyFill="1" applyBorder="1" applyAlignment="1">
      <alignment horizontal="center" vertical="center"/>
    </xf>
    <xf numFmtId="1" fontId="1" fillId="0" borderId="0" xfId="0" applyNumberFormat="1" applyFont="1"/>
    <xf numFmtId="0" fontId="1" fillId="0" borderId="5" xfId="0" applyFont="1" applyFill="1" applyBorder="1" applyAlignment="1">
      <alignment horizontal="center" vertical="center"/>
    </xf>
    <xf numFmtId="2" fontId="1" fillId="0" borderId="5" xfId="0" applyNumberFormat="1" applyFont="1" applyFill="1" applyBorder="1" applyAlignment="1">
      <alignment horizontal="center" vertical="center"/>
    </xf>
    <xf numFmtId="2" fontId="1" fillId="0" borderId="5" xfId="0" applyNumberFormat="1" applyFont="1" applyBorder="1"/>
    <xf numFmtId="0" fontId="4" fillId="0" borderId="1" xfId="0" applyFont="1" applyBorder="1" applyAlignment="1">
      <alignment horizontal="left" vertical="center"/>
    </xf>
    <xf numFmtId="0" fontId="4" fillId="0" borderId="1" xfId="0" applyFont="1" applyBorder="1" applyAlignment="1">
      <alignment horizontal="center" vertical="center"/>
    </xf>
    <xf numFmtId="0" fontId="5" fillId="0" borderId="1" xfId="0" applyFont="1" applyBorder="1" applyAlignment="1">
      <alignment horizontal="left" vertical="center" wrapText="1"/>
    </xf>
    <xf numFmtId="2" fontId="5" fillId="0" borderId="1" xfId="0" applyNumberFormat="1" applyFont="1" applyBorder="1" applyAlignment="1">
      <alignment horizontal="left" vertical="center" wrapText="1"/>
    </xf>
    <xf numFmtId="0" fontId="5" fillId="0" borderId="1" xfId="0" applyFont="1" applyBorder="1" applyAlignment="1">
      <alignment horizontal="center" vertical="center"/>
    </xf>
    <xf numFmtId="164" fontId="5" fillId="0" borderId="1" xfId="0" applyNumberFormat="1" applyFont="1" applyBorder="1" applyAlignment="1">
      <alignment horizontal="center" vertical="center"/>
    </xf>
    <xf numFmtId="164" fontId="5" fillId="0" borderId="1" xfId="0" applyNumberFormat="1" applyFont="1" applyBorder="1" applyAlignment="1">
      <alignment horizontal="right" vertical="center"/>
    </xf>
    <xf numFmtId="2" fontId="6" fillId="0" borderId="1" xfId="0" applyNumberFormat="1" applyFont="1" applyBorder="1" applyAlignment="1">
      <alignment horizontal="left" vertical="center" wrapText="1"/>
    </xf>
    <xf numFmtId="0" fontId="6" fillId="0" borderId="1" xfId="0" applyFont="1" applyBorder="1" applyAlignment="1">
      <alignment horizontal="left" vertical="center" wrapText="1"/>
    </xf>
    <xf numFmtId="164" fontId="7" fillId="0" borderId="1" xfId="0" applyNumberFormat="1"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center" vertical="center"/>
    </xf>
    <xf numFmtId="0" fontId="5" fillId="0" borderId="1" xfId="0" applyFont="1" applyFill="1" applyBorder="1" applyAlignment="1">
      <alignment horizontal="center" vertical="center"/>
    </xf>
    <xf numFmtId="165" fontId="5" fillId="0" borderId="0" xfId="0" applyNumberFormat="1" applyFont="1" applyAlignment="1">
      <alignment horizontal="right" vertical="center"/>
    </xf>
    <xf numFmtId="2" fontId="1" fillId="3" borderId="5" xfId="0" applyNumberFormat="1" applyFont="1" applyFill="1" applyBorder="1"/>
    <xf numFmtId="2" fontId="1" fillId="3" borderId="1" xfId="0" applyNumberFormat="1" applyFont="1" applyFill="1" applyBorder="1"/>
    <xf numFmtId="2" fontId="2" fillId="2" borderId="1" xfId="0" applyNumberFormat="1" applyFont="1" applyFill="1" applyBorder="1" applyAlignment="1">
      <alignment horizontal="center" vertical="center"/>
    </xf>
    <xf numFmtId="2" fontId="9" fillId="0" borderId="1" xfId="0" applyNumberFormat="1" applyFont="1" applyFill="1" applyBorder="1" applyAlignment="1">
      <alignment horizontal="center" vertical="center"/>
    </xf>
    <xf numFmtId="0" fontId="1" fillId="0" borderId="1" xfId="0" applyFont="1" applyBorder="1"/>
    <xf numFmtId="0" fontId="1" fillId="0" borderId="1"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1" xfId="0" applyFont="1" applyFill="1" applyBorder="1" applyAlignment="1">
      <alignment horizontal="center" vertical="center"/>
    </xf>
    <xf numFmtId="0" fontId="3" fillId="0" borderId="1" xfId="0" applyFont="1" applyBorder="1" applyAlignment="1">
      <alignment horizontal="center" vertical="center"/>
    </xf>
    <xf numFmtId="2" fontId="3" fillId="0" borderId="1" xfId="0" applyNumberFormat="1" applyFont="1" applyBorder="1" applyAlignment="1">
      <alignment horizontal="center" vertical="center"/>
    </xf>
    <xf numFmtId="2" fontId="1" fillId="0" borderId="8" xfId="0" applyNumberFormat="1" applyFont="1" applyBorder="1" applyAlignment="1">
      <alignment vertical="center" wrapText="1"/>
    </xf>
    <xf numFmtId="0" fontId="1" fillId="0" borderId="0" xfId="0" applyFont="1" applyBorder="1"/>
    <xf numFmtId="2" fontId="1" fillId="3" borderId="1" xfId="0" applyNumberFormat="1" applyFont="1" applyFill="1" applyBorder="1" applyAlignment="1">
      <alignment vertical="center"/>
    </xf>
    <xf numFmtId="2" fontId="1" fillId="3" borderId="5" xfId="0" applyNumberFormat="1" applyFont="1" applyFill="1" applyBorder="1" applyAlignment="1">
      <alignment vertical="center"/>
    </xf>
    <xf numFmtId="2" fontId="1" fillId="0" borderId="1" xfId="0" applyNumberFormat="1" applyFont="1" applyBorder="1" applyAlignment="1">
      <alignment vertical="center"/>
    </xf>
    <xf numFmtId="0" fontId="1" fillId="0" borderId="1" xfId="0" applyFont="1" applyBorder="1" applyAlignment="1">
      <alignment vertical="center" wrapText="1"/>
    </xf>
    <xf numFmtId="2" fontId="1" fillId="0" borderId="1" xfId="0" applyNumberFormat="1" applyFont="1" applyBorder="1" applyAlignment="1">
      <alignment horizontal="left"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4" borderId="0" xfId="0" applyFont="1" applyFill="1" applyAlignment="1">
      <alignment horizontal="center"/>
    </xf>
    <xf numFmtId="0" fontId="2"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3" fillId="0" borderId="6" xfId="0" applyFont="1" applyFill="1" applyBorder="1" applyAlignment="1">
      <alignment horizontal="center" vertical="center"/>
    </xf>
    <xf numFmtId="0" fontId="2" fillId="2" borderId="1" xfId="0" applyFont="1" applyFill="1" applyBorder="1" applyAlignment="1">
      <alignment horizontal="center" vertical="center"/>
    </xf>
    <xf numFmtId="2" fontId="1" fillId="0" borderId="6" xfId="0" applyNumberFormat="1" applyFont="1" applyBorder="1" applyAlignment="1">
      <alignment horizontal="left" vertical="center" wrapText="1"/>
    </xf>
    <xf numFmtId="2" fontId="1" fillId="0" borderId="7" xfId="0" applyNumberFormat="1" applyFont="1" applyBorder="1" applyAlignment="1">
      <alignment horizontal="left" vertical="center" wrapText="1"/>
    </xf>
    <xf numFmtId="2" fontId="1" fillId="0" borderId="5" xfId="0" applyNumberFormat="1" applyFont="1" applyBorder="1" applyAlignment="1">
      <alignment horizontal="left" vertical="center" wrapText="1"/>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1" fontId="1" fillId="0" borderId="0" xfId="0" applyNumberFormat="1" applyFont="1" applyAlignment="1">
      <alignment horizontal="center" vertical="center"/>
    </xf>
    <xf numFmtId="0" fontId="3" fillId="0" borderId="0" xfId="0" applyFont="1" applyAlignment="1">
      <alignment horizontal="center" vertical="center"/>
    </xf>
    <xf numFmtId="2" fontId="3" fillId="0" borderId="1" xfId="0" applyNumberFormat="1" applyFont="1" applyBorder="1" applyAlignment="1">
      <alignment horizontal="center" vertical="center"/>
    </xf>
    <xf numFmtId="2" fontId="3" fillId="0" borderId="2" xfId="0" applyNumberFormat="1" applyFont="1" applyBorder="1" applyAlignment="1">
      <alignment horizontal="center" vertical="center"/>
    </xf>
    <xf numFmtId="2" fontId="3" fillId="0" borderId="4" xfId="0" applyNumberFormat="1"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7" fillId="0" borderId="1" xfId="0" applyFont="1" applyBorder="1" applyAlignment="1">
      <alignment horizontal="left" wrapText="1"/>
    </xf>
    <xf numFmtId="0" fontId="7" fillId="0" borderId="1" xfId="0" applyFont="1" applyBorder="1" applyAlignment="1">
      <alignment horizontal="left"/>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840D3-D949-4878-B682-263DD218467E}">
  <sheetPr>
    <pageSetUpPr fitToPage="1"/>
  </sheetPr>
  <dimension ref="A1:O22"/>
  <sheetViews>
    <sheetView tabSelected="1" zoomScale="80" zoomScaleNormal="80" workbookViewId="0">
      <pane ySplit="1" topLeftCell="A2" activePane="bottomLeft" state="frozen"/>
      <selection pane="bottomLeft" activeCell="R23" sqref="R23"/>
    </sheetView>
  </sheetViews>
  <sheetFormatPr defaultRowHeight="12.75" x14ac:dyDescent="0.2"/>
  <cols>
    <col min="1" max="1" width="9.140625" style="2"/>
    <col min="2" max="2" width="13.85546875" style="1" customWidth="1"/>
    <col min="3" max="3" width="16.5703125" style="1" customWidth="1"/>
    <col min="4" max="4" width="12.7109375" style="1" customWidth="1"/>
    <col min="5" max="5" width="12.140625" style="1" customWidth="1"/>
    <col min="6" max="6" width="12.140625" style="1" hidden="1" customWidth="1"/>
    <col min="7" max="7" width="13.5703125" style="1" customWidth="1"/>
    <col min="8" max="8" width="12.7109375" style="1" customWidth="1"/>
    <col min="9" max="9" width="14.28515625" style="2" hidden="1" customWidth="1"/>
    <col min="10" max="10" width="14" style="2" hidden="1" customWidth="1"/>
    <col min="11" max="11" width="14.5703125" style="2" hidden="1" customWidth="1"/>
    <col min="12" max="12" width="13.42578125" style="2" hidden="1" customWidth="1"/>
    <col min="13" max="13" width="17.140625" style="2" customWidth="1"/>
    <col min="14" max="14" width="28.85546875" style="2" customWidth="1"/>
    <col min="15" max="15" width="41" style="2" customWidth="1"/>
    <col min="16" max="16384" width="9.140625" style="2"/>
  </cols>
  <sheetData>
    <row r="1" spans="1:15" ht="51" x14ac:dyDescent="0.2">
      <c r="A1" s="2" t="s">
        <v>74</v>
      </c>
      <c r="B1" s="3" t="s">
        <v>2</v>
      </c>
      <c r="C1" s="3" t="s">
        <v>4</v>
      </c>
      <c r="D1" s="3" t="s">
        <v>3</v>
      </c>
      <c r="E1" s="3" t="s">
        <v>71</v>
      </c>
      <c r="F1" s="3"/>
      <c r="G1" s="3" t="s">
        <v>1</v>
      </c>
      <c r="H1" s="3" t="s">
        <v>9</v>
      </c>
      <c r="I1" s="8" t="s">
        <v>10</v>
      </c>
      <c r="J1" s="8" t="s">
        <v>11</v>
      </c>
      <c r="K1" s="8" t="s">
        <v>5</v>
      </c>
      <c r="L1" s="8" t="s">
        <v>13</v>
      </c>
      <c r="M1" s="8" t="s">
        <v>8</v>
      </c>
      <c r="N1" s="4" t="s">
        <v>19</v>
      </c>
      <c r="O1" s="4" t="s">
        <v>80</v>
      </c>
    </row>
    <row r="2" spans="1:15" x14ac:dyDescent="0.2">
      <c r="A2" s="57">
        <v>1</v>
      </c>
      <c r="B2" s="58">
        <v>2</v>
      </c>
      <c r="C2" s="58">
        <v>3</v>
      </c>
      <c r="D2" s="58">
        <v>4</v>
      </c>
      <c r="E2" s="58">
        <v>5</v>
      </c>
      <c r="F2" s="58"/>
      <c r="G2" s="58">
        <v>6</v>
      </c>
      <c r="H2" s="58">
        <v>7</v>
      </c>
      <c r="I2" s="59">
        <v>8</v>
      </c>
      <c r="J2" s="59">
        <v>9</v>
      </c>
      <c r="K2" s="59">
        <v>10</v>
      </c>
      <c r="L2" s="59">
        <v>11</v>
      </c>
      <c r="M2" s="59">
        <v>8</v>
      </c>
      <c r="N2" s="60">
        <v>9</v>
      </c>
      <c r="O2" s="60">
        <v>10</v>
      </c>
    </row>
    <row r="3" spans="1:15" ht="67.5" customHeight="1" x14ac:dyDescent="0.2">
      <c r="A3" s="41" t="s">
        <v>26</v>
      </c>
      <c r="B3" s="61">
        <v>145</v>
      </c>
      <c r="C3" s="43" t="s">
        <v>0</v>
      </c>
      <c r="D3" s="45" t="s">
        <v>70</v>
      </c>
      <c r="E3" s="20">
        <v>23.7</v>
      </c>
      <c r="F3" s="21">
        <f t="shared" ref="F3:F8" si="0">I3*J3</f>
        <v>15.819699999999999</v>
      </c>
      <c r="G3" s="44">
        <v>2.79</v>
      </c>
      <c r="H3" s="21">
        <f t="shared" ref="H3:H8" si="1">(I3+J3)*2</f>
        <v>16.84</v>
      </c>
      <c r="I3" s="37">
        <v>5.59</v>
      </c>
      <c r="J3" s="37">
        <v>2.83</v>
      </c>
      <c r="K3" s="37">
        <f>I3*G3</f>
        <v>15.5961</v>
      </c>
      <c r="L3" s="37">
        <f>J3*G3</f>
        <v>7.8957000000000006</v>
      </c>
      <c r="M3" s="22">
        <f t="shared" ref="M3:M8" si="2">K3+L3</f>
        <v>23.491800000000001</v>
      </c>
      <c r="N3" s="63" t="s">
        <v>81</v>
      </c>
      <c r="O3" s="9"/>
    </row>
    <row r="4" spans="1:15" ht="81" customHeight="1" x14ac:dyDescent="0.2">
      <c r="A4" s="41" t="s">
        <v>29</v>
      </c>
      <c r="B4" s="55">
        <v>232</v>
      </c>
      <c r="C4" s="5" t="s">
        <v>0</v>
      </c>
      <c r="D4" s="42" t="s">
        <v>79</v>
      </c>
      <c r="E4" s="5">
        <v>18.399999999999999</v>
      </c>
      <c r="F4" s="15">
        <f t="shared" si="0"/>
        <v>15.524799999999999</v>
      </c>
      <c r="G4" s="44">
        <v>3.33</v>
      </c>
      <c r="H4" s="15">
        <f t="shared" si="1"/>
        <v>16.18</v>
      </c>
      <c r="I4" s="38">
        <v>4.96</v>
      </c>
      <c r="J4" s="38">
        <v>3.13</v>
      </c>
      <c r="K4" s="37">
        <f t="shared" ref="K4:K8" si="3">I4*G4</f>
        <v>16.5168</v>
      </c>
      <c r="L4" s="37">
        <f t="shared" ref="L4:L8" si="4">J4*G4</f>
        <v>10.4229</v>
      </c>
      <c r="M4" s="9">
        <f t="shared" si="2"/>
        <v>26.939700000000002</v>
      </c>
      <c r="N4" s="64"/>
      <c r="O4" s="41"/>
    </row>
    <row r="5" spans="1:15" ht="132.75" customHeight="1" x14ac:dyDescent="0.2">
      <c r="A5" s="41" t="s">
        <v>30</v>
      </c>
      <c r="B5" s="55" t="s">
        <v>75</v>
      </c>
      <c r="C5" s="5" t="s">
        <v>0</v>
      </c>
      <c r="D5" s="20" t="s">
        <v>70</v>
      </c>
      <c r="E5" s="5">
        <v>15.9</v>
      </c>
      <c r="F5" s="40">
        <f t="shared" si="0"/>
        <v>14.9985</v>
      </c>
      <c r="G5" s="44">
        <v>3.31</v>
      </c>
      <c r="H5" s="15">
        <f t="shared" si="1"/>
        <v>15.96</v>
      </c>
      <c r="I5" s="38">
        <v>3.03</v>
      </c>
      <c r="J5" s="38">
        <v>4.95</v>
      </c>
      <c r="K5" s="37">
        <f t="shared" si="3"/>
        <v>10.029299999999999</v>
      </c>
      <c r="L5" s="37">
        <f t="shared" si="4"/>
        <v>16.384499999999999</v>
      </c>
      <c r="M5" s="9">
        <f t="shared" si="2"/>
        <v>26.413799999999998</v>
      </c>
      <c r="N5" s="64"/>
      <c r="O5" s="53" t="s">
        <v>83</v>
      </c>
    </row>
    <row r="6" spans="1:15" ht="106.5" customHeight="1" x14ac:dyDescent="0.2">
      <c r="A6" s="41" t="s">
        <v>33</v>
      </c>
      <c r="B6" s="56" t="s">
        <v>76</v>
      </c>
      <c r="C6" s="5" t="s">
        <v>0</v>
      </c>
      <c r="D6" s="20" t="s">
        <v>70</v>
      </c>
      <c r="E6" s="5">
        <v>16.2</v>
      </c>
      <c r="F6" s="15">
        <f t="shared" si="0"/>
        <v>26.842200000000002</v>
      </c>
      <c r="G6" s="44">
        <v>3.31</v>
      </c>
      <c r="H6" s="15">
        <f t="shared" si="1"/>
        <v>20.740000000000002</v>
      </c>
      <c r="I6" s="38">
        <v>5.39</v>
      </c>
      <c r="J6" s="38">
        <v>4.9800000000000004</v>
      </c>
      <c r="K6" s="37">
        <f t="shared" si="3"/>
        <v>17.840899999999998</v>
      </c>
      <c r="L6" s="37">
        <f t="shared" si="4"/>
        <v>16.483800000000002</v>
      </c>
      <c r="M6" s="9">
        <f t="shared" si="2"/>
        <v>34.3247</v>
      </c>
      <c r="N6" s="64"/>
      <c r="O6" s="54" t="s">
        <v>84</v>
      </c>
    </row>
    <row r="7" spans="1:15" ht="90.75" customHeight="1" x14ac:dyDescent="0.2">
      <c r="A7" s="41" t="s">
        <v>35</v>
      </c>
      <c r="B7" s="56" t="s">
        <v>78</v>
      </c>
      <c r="C7" s="5" t="s">
        <v>0</v>
      </c>
      <c r="D7" s="20" t="s">
        <v>79</v>
      </c>
      <c r="E7" s="5">
        <v>16.2</v>
      </c>
      <c r="F7" s="15">
        <f t="shared" si="0"/>
        <v>14.790600000000003</v>
      </c>
      <c r="G7" s="44">
        <v>3.32</v>
      </c>
      <c r="H7" s="15">
        <f t="shared" si="1"/>
        <v>15.900000000000002</v>
      </c>
      <c r="I7" s="38">
        <v>4.9800000000000004</v>
      </c>
      <c r="J7" s="38">
        <v>2.97</v>
      </c>
      <c r="K7" s="37">
        <f t="shared" si="3"/>
        <v>16.5336</v>
      </c>
      <c r="L7" s="37">
        <f t="shared" si="4"/>
        <v>9.8604000000000003</v>
      </c>
      <c r="M7" s="9">
        <f t="shared" si="2"/>
        <v>26.393999999999998</v>
      </c>
      <c r="N7" s="64"/>
      <c r="O7" s="9"/>
    </row>
    <row r="8" spans="1:15" ht="80.25" customHeight="1" x14ac:dyDescent="0.2">
      <c r="A8" s="41" t="s">
        <v>37</v>
      </c>
      <c r="B8" s="56" t="s">
        <v>77</v>
      </c>
      <c r="C8" s="5" t="s">
        <v>0</v>
      </c>
      <c r="D8" s="20" t="s">
        <v>79</v>
      </c>
      <c r="E8" s="5">
        <v>15.5</v>
      </c>
      <c r="F8" s="15">
        <f t="shared" si="0"/>
        <v>13.993800000000002</v>
      </c>
      <c r="G8" s="44">
        <v>3.33</v>
      </c>
      <c r="H8" s="15">
        <f t="shared" si="1"/>
        <v>15.580000000000002</v>
      </c>
      <c r="I8" s="50">
        <v>4.9800000000000004</v>
      </c>
      <c r="J8" s="50">
        <v>2.81</v>
      </c>
      <c r="K8" s="51">
        <f t="shared" si="3"/>
        <v>16.583400000000001</v>
      </c>
      <c r="L8" s="51">
        <f t="shared" si="4"/>
        <v>9.3573000000000004</v>
      </c>
      <c r="M8" s="52">
        <f t="shared" si="2"/>
        <v>25.9407</v>
      </c>
      <c r="N8" s="65"/>
      <c r="O8" s="9"/>
    </row>
    <row r="9" spans="1:15" x14ac:dyDescent="0.2">
      <c r="A9" s="41"/>
      <c r="B9" s="66" t="s">
        <v>82</v>
      </c>
      <c r="C9" s="67"/>
      <c r="D9" s="68"/>
      <c r="E9" s="62">
        <f>SUM(E3:E8)</f>
        <v>105.89999999999999</v>
      </c>
      <c r="F9" s="39">
        <f>SUM(F3:F8)</f>
        <v>101.9696</v>
      </c>
      <c r="G9" s="44"/>
      <c r="H9" s="14">
        <f>SUM(H3:H8)</f>
        <v>101.2</v>
      </c>
      <c r="I9" s="9"/>
      <c r="J9" s="9"/>
      <c r="K9" s="9"/>
      <c r="L9" s="9"/>
      <c r="M9" s="10">
        <f>SUM(M3:M8)</f>
        <v>163.50469999999999</v>
      </c>
      <c r="N9" s="48"/>
      <c r="O9" s="49"/>
    </row>
    <row r="10" spans="1:15" x14ac:dyDescent="0.2">
      <c r="B10" s="12"/>
      <c r="C10" s="12"/>
      <c r="D10" s="12"/>
      <c r="E10" s="18"/>
      <c r="F10" s="16"/>
      <c r="M10" s="13"/>
    </row>
    <row r="11" spans="1:15" x14ac:dyDescent="0.2">
      <c r="B11" s="11"/>
      <c r="C11" s="11"/>
      <c r="E11" s="6"/>
      <c r="F11" s="6"/>
      <c r="M11" s="13"/>
    </row>
    <row r="12" spans="1:15" x14ac:dyDescent="0.2">
      <c r="B12" s="73" t="s">
        <v>17</v>
      </c>
      <c r="C12" s="73"/>
      <c r="D12" s="73"/>
      <c r="E12" s="73"/>
      <c r="F12" s="73"/>
      <c r="G12" s="73"/>
      <c r="M12" s="13"/>
    </row>
    <row r="13" spans="1:15" ht="15" customHeight="1" x14ac:dyDescent="0.2">
      <c r="A13" s="69" t="s">
        <v>18</v>
      </c>
      <c r="B13" s="69"/>
      <c r="C13" s="69"/>
      <c r="D13" s="69" t="s">
        <v>6</v>
      </c>
      <c r="E13" s="69"/>
      <c r="F13" s="46"/>
      <c r="G13" s="17" t="s">
        <v>72</v>
      </c>
      <c r="H13" s="7"/>
    </row>
    <row r="14" spans="1:15" ht="23.25" customHeight="1" x14ac:dyDescent="0.2">
      <c r="A14" s="70" t="s">
        <v>14</v>
      </c>
      <c r="B14" s="70"/>
      <c r="C14" s="70"/>
      <c r="D14" s="74">
        <f>M9+E9</f>
        <v>269.40469999999999</v>
      </c>
      <c r="E14" s="74"/>
      <c r="F14" s="47"/>
      <c r="G14" s="17">
        <v>270</v>
      </c>
      <c r="H14" s="72"/>
      <c r="N14" s="19"/>
    </row>
    <row r="15" spans="1:15" ht="15" customHeight="1" x14ac:dyDescent="0.2">
      <c r="A15" s="71" t="s">
        <v>7</v>
      </c>
      <c r="B15" s="71"/>
      <c r="C15" s="71"/>
      <c r="D15" s="69">
        <f>E9</f>
        <v>105.89999999999999</v>
      </c>
      <c r="E15" s="69"/>
      <c r="F15" s="46"/>
      <c r="G15" s="17">
        <v>106</v>
      </c>
      <c r="H15" s="72"/>
    </row>
    <row r="16" spans="1:15" ht="15" customHeight="1" x14ac:dyDescent="0.2">
      <c r="A16" s="71" t="s">
        <v>16</v>
      </c>
      <c r="B16" s="71"/>
      <c r="C16" s="71"/>
      <c r="D16" s="74">
        <f>M9</f>
        <v>163.50469999999999</v>
      </c>
      <c r="E16" s="74"/>
      <c r="F16" s="47"/>
      <c r="G16" s="17">
        <v>163.5</v>
      </c>
      <c r="H16" s="7"/>
    </row>
    <row r="17" spans="1:8" ht="15" customHeight="1" x14ac:dyDescent="0.2">
      <c r="A17" s="71" t="s">
        <v>73</v>
      </c>
      <c r="B17" s="71"/>
      <c r="C17" s="71"/>
      <c r="D17" s="69">
        <f>E9</f>
        <v>105.89999999999999</v>
      </c>
      <c r="E17" s="69"/>
      <c r="F17" s="46"/>
      <c r="G17" s="17">
        <v>106</v>
      </c>
      <c r="H17" s="7"/>
    </row>
    <row r="18" spans="1:8" ht="15" customHeight="1" x14ac:dyDescent="0.2">
      <c r="A18" s="71" t="s">
        <v>12</v>
      </c>
      <c r="B18" s="71"/>
      <c r="C18" s="71"/>
      <c r="D18" s="75">
        <f>H9</f>
        <v>101.2</v>
      </c>
      <c r="E18" s="76"/>
      <c r="F18" s="47"/>
      <c r="G18" s="17">
        <v>101</v>
      </c>
    </row>
    <row r="19" spans="1:8" ht="15" customHeight="1" x14ac:dyDescent="0.2">
      <c r="A19" s="71" t="s">
        <v>15</v>
      </c>
      <c r="B19" s="71"/>
      <c r="C19" s="71"/>
      <c r="D19" s="77">
        <f>E9</f>
        <v>105.89999999999999</v>
      </c>
      <c r="E19" s="78"/>
      <c r="F19" s="46"/>
      <c r="G19" s="17">
        <v>106</v>
      </c>
    </row>
    <row r="22" spans="1:8" x14ac:dyDescent="0.2">
      <c r="D22" s="6"/>
    </row>
  </sheetData>
  <mergeCells count="18">
    <mergeCell ref="A16:C16"/>
    <mergeCell ref="A17:C17"/>
    <mergeCell ref="A18:C18"/>
    <mergeCell ref="A19:C19"/>
    <mergeCell ref="H14:H15"/>
    <mergeCell ref="D14:E14"/>
    <mergeCell ref="D15:E15"/>
    <mergeCell ref="D16:E16"/>
    <mergeCell ref="D17:E17"/>
    <mergeCell ref="D18:E18"/>
    <mergeCell ref="D19:E19"/>
    <mergeCell ref="N3:N8"/>
    <mergeCell ref="B9:D9"/>
    <mergeCell ref="A13:C13"/>
    <mergeCell ref="A14:C14"/>
    <mergeCell ref="A15:C15"/>
    <mergeCell ref="B12:G12"/>
    <mergeCell ref="D13:E13"/>
  </mergeCells>
  <phoneticPr fontId="8" type="noConversion"/>
  <pageMargins left="0.7" right="0.7" top="0.75" bottom="0.75" header="0.3" footer="0.3"/>
  <pageSetup paperSize="9"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67389-144C-4A2B-B034-8FF4D87BAFAD}">
  <dimension ref="A1:F24"/>
  <sheetViews>
    <sheetView workbookViewId="0">
      <selection activeCell="A21" sqref="A21:E21"/>
    </sheetView>
  </sheetViews>
  <sheetFormatPr defaultRowHeight="15" x14ac:dyDescent="0.25"/>
  <cols>
    <col min="1" max="1" width="4.5703125" bestFit="1" customWidth="1"/>
    <col min="2" max="2" width="36.5703125" customWidth="1"/>
    <col min="3" max="3" width="4.85546875" bestFit="1" customWidth="1"/>
    <col min="5" max="5" width="11.28515625" customWidth="1"/>
    <col min="6" max="6" width="22.5703125" customWidth="1"/>
  </cols>
  <sheetData>
    <row r="1" spans="1:6" ht="16.5" x14ac:dyDescent="0.25">
      <c r="A1" s="23" t="s">
        <v>20</v>
      </c>
      <c r="B1" s="24" t="s">
        <v>21</v>
      </c>
      <c r="C1" s="24" t="s">
        <v>22</v>
      </c>
      <c r="D1" s="24" t="s">
        <v>23</v>
      </c>
      <c r="E1" s="24" t="s">
        <v>24</v>
      </c>
      <c r="F1" s="24" t="s">
        <v>25</v>
      </c>
    </row>
    <row r="2" spans="1:6" ht="16.5" x14ac:dyDescent="0.25">
      <c r="A2" s="25" t="s">
        <v>26</v>
      </c>
      <c r="B2" s="26" t="s">
        <v>27</v>
      </c>
      <c r="C2" s="27" t="s">
        <v>28</v>
      </c>
      <c r="D2" s="27">
        <v>200</v>
      </c>
      <c r="E2" s="28">
        <v>11.99</v>
      </c>
      <c r="F2" s="29">
        <f>E2*D2</f>
        <v>2398</v>
      </c>
    </row>
    <row r="3" spans="1:6" ht="16.5" x14ac:dyDescent="0.25">
      <c r="A3" s="25" t="s">
        <v>29</v>
      </c>
      <c r="B3" s="30" t="s">
        <v>62</v>
      </c>
      <c r="C3" s="27" t="s">
        <v>28</v>
      </c>
      <c r="D3" s="27">
        <v>200</v>
      </c>
      <c r="E3" s="28">
        <v>10.83</v>
      </c>
      <c r="F3" s="29">
        <f t="shared" ref="F3:F20" si="0">E3*D3</f>
        <v>2166</v>
      </c>
    </row>
    <row r="4" spans="1:6" ht="16.5" x14ac:dyDescent="0.25">
      <c r="A4" s="25" t="s">
        <v>30</v>
      </c>
      <c r="B4" s="30" t="s">
        <v>31</v>
      </c>
      <c r="C4" s="27" t="s">
        <v>32</v>
      </c>
      <c r="D4" s="35">
        <v>590</v>
      </c>
      <c r="E4" s="28">
        <v>7.37</v>
      </c>
      <c r="F4" s="29">
        <f t="shared" si="0"/>
        <v>4348.3</v>
      </c>
    </row>
    <row r="5" spans="1:6" ht="16.5" x14ac:dyDescent="0.25">
      <c r="A5" s="25" t="s">
        <v>33</v>
      </c>
      <c r="B5" s="31" t="s">
        <v>34</v>
      </c>
      <c r="C5" s="27" t="s">
        <v>28</v>
      </c>
      <c r="D5" s="27">
        <v>590</v>
      </c>
      <c r="E5" s="28">
        <v>8.5299999999999994</v>
      </c>
      <c r="F5" s="29">
        <f t="shared" si="0"/>
        <v>5032.7</v>
      </c>
    </row>
    <row r="6" spans="1:6" ht="16.5" x14ac:dyDescent="0.25">
      <c r="A6" s="25" t="s">
        <v>35</v>
      </c>
      <c r="B6" s="31" t="s">
        <v>63</v>
      </c>
      <c r="C6" s="27" t="s">
        <v>28</v>
      </c>
      <c r="D6" s="27">
        <v>590</v>
      </c>
      <c r="E6" s="28">
        <v>27.14</v>
      </c>
      <c r="F6" s="29">
        <f t="shared" si="0"/>
        <v>16012.6</v>
      </c>
    </row>
    <row r="7" spans="1:6" ht="33" x14ac:dyDescent="0.25">
      <c r="A7" s="25" t="s">
        <v>37</v>
      </c>
      <c r="B7" s="26" t="s">
        <v>36</v>
      </c>
      <c r="C7" s="27" t="s">
        <v>28</v>
      </c>
      <c r="D7" s="27">
        <v>590</v>
      </c>
      <c r="E7" s="28">
        <v>37.99</v>
      </c>
      <c r="F7" s="29">
        <f t="shared" si="0"/>
        <v>22414.100000000002</v>
      </c>
    </row>
    <row r="8" spans="1:6" ht="16.5" x14ac:dyDescent="0.25">
      <c r="A8" s="25" t="s">
        <v>40</v>
      </c>
      <c r="B8" s="26" t="s">
        <v>64</v>
      </c>
      <c r="C8" s="27" t="s">
        <v>39</v>
      </c>
      <c r="D8" s="27">
        <v>23.6</v>
      </c>
      <c r="E8" s="28">
        <v>39.950000000000003</v>
      </c>
      <c r="F8" s="29">
        <f t="shared" si="0"/>
        <v>942.82000000000016</v>
      </c>
    </row>
    <row r="9" spans="1:6" ht="33" x14ac:dyDescent="0.25">
      <c r="A9" s="25" t="s">
        <v>41</v>
      </c>
      <c r="B9" s="25" t="s">
        <v>38</v>
      </c>
      <c r="C9" s="27" t="s">
        <v>39</v>
      </c>
      <c r="D9" s="27">
        <v>30</v>
      </c>
      <c r="E9" s="28">
        <v>352.45</v>
      </c>
      <c r="F9" s="29">
        <f t="shared" si="0"/>
        <v>10573.5</v>
      </c>
    </row>
    <row r="10" spans="1:6" ht="33" x14ac:dyDescent="0.25">
      <c r="A10" s="25" t="s">
        <v>42</v>
      </c>
      <c r="B10" s="25" t="s">
        <v>65</v>
      </c>
      <c r="C10" s="27" t="s">
        <v>28</v>
      </c>
      <c r="D10" s="27">
        <v>590</v>
      </c>
      <c r="E10" s="28">
        <v>19.84</v>
      </c>
      <c r="F10" s="29">
        <f t="shared" si="0"/>
        <v>11705.6</v>
      </c>
    </row>
    <row r="11" spans="1:6" ht="16.5" x14ac:dyDescent="0.25">
      <c r="A11" s="25" t="s">
        <v>44</v>
      </c>
      <c r="B11" s="25" t="s">
        <v>66</v>
      </c>
      <c r="C11" s="27" t="s">
        <v>28</v>
      </c>
      <c r="D11" s="27">
        <v>590</v>
      </c>
      <c r="E11" s="28">
        <v>97.17</v>
      </c>
      <c r="F11" s="29">
        <f t="shared" si="0"/>
        <v>57330.3</v>
      </c>
    </row>
    <row r="12" spans="1:6" ht="33" x14ac:dyDescent="0.25">
      <c r="A12" s="25" t="s">
        <v>46</v>
      </c>
      <c r="B12" s="25" t="s">
        <v>43</v>
      </c>
      <c r="C12" s="27" t="s">
        <v>28</v>
      </c>
      <c r="D12" s="27">
        <v>590</v>
      </c>
      <c r="E12" s="28">
        <v>18.68</v>
      </c>
      <c r="F12" s="29">
        <f t="shared" si="0"/>
        <v>11021.2</v>
      </c>
    </row>
    <row r="13" spans="1:6" ht="49.5" x14ac:dyDescent="0.25">
      <c r="A13" s="25" t="s">
        <v>48</v>
      </c>
      <c r="B13" s="25" t="s">
        <v>45</v>
      </c>
      <c r="C13" s="27" t="s">
        <v>28</v>
      </c>
      <c r="D13" s="27">
        <v>2256</v>
      </c>
      <c r="E13" s="28">
        <v>26.62</v>
      </c>
      <c r="F13" s="29">
        <f t="shared" si="0"/>
        <v>60054.720000000001</v>
      </c>
    </row>
    <row r="14" spans="1:6" ht="49.5" x14ac:dyDescent="0.25">
      <c r="A14" s="25" t="s">
        <v>50</v>
      </c>
      <c r="B14" s="25" t="s">
        <v>47</v>
      </c>
      <c r="C14" s="27" t="s">
        <v>28</v>
      </c>
      <c r="D14" s="27">
        <v>112.8</v>
      </c>
      <c r="E14" s="28">
        <v>8.77</v>
      </c>
      <c r="F14" s="29">
        <f t="shared" si="0"/>
        <v>989.25599999999997</v>
      </c>
    </row>
    <row r="15" spans="1:6" ht="33" x14ac:dyDescent="0.25">
      <c r="A15" s="25" t="s">
        <v>52</v>
      </c>
      <c r="B15" s="25" t="s">
        <v>49</v>
      </c>
      <c r="C15" s="27" t="s">
        <v>28</v>
      </c>
      <c r="D15" s="27">
        <v>590</v>
      </c>
      <c r="E15" s="28">
        <v>12.87</v>
      </c>
      <c r="F15" s="29">
        <f t="shared" si="0"/>
        <v>7593.2999999999993</v>
      </c>
    </row>
    <row r="16" spans="1:6" ht="33" x14ac:dyDescent="0.25">
      <c r="A16" s="25" t="s">
        <v>53</v>
      </c>
      <c r="B16" s="25" t="s">
        <v>51</v>
      </c>
      <c r="C16" s="27" t="s">
        <v>28</v>
      </c>
      <c r="D16" s="27">
        <v>1666</v>
      </c>
      <c r="E16" s="28">
        <v>17.98</v>
      </c>
      <c r="F16" s="29">
        <f t="shared" si="0"/>
        <v>29954.68</v>
      </c>
    </row>
    <row r="17" spans="1:6" ht="33" x14ac:dyDescent="0.25">
      <c r="A17" s="25" t="s">
        <v>54</v>
      </c>
      <c r="B17" s="25" t="s">
        <v>67</v>
      </c>
      <c r="C17" s="27" t="s">
        <v>28</v>
      </c>
      <c r="D17" s="27">
        <v>590</v>
      </c>
      <c r="E17" s="28">
        <v>191.73</v>
      </c>
      <c r="F17" s="29">
        <f t="shared" si="0"/>
        <v>113120.7</v>
      </c>
    </row>
    <row r="18" spans="1:6" ht="16.5" x14ac:dyDescent="0.25">
      <c r="A18" s="25" t="s">
        <v>55</v>
      </c>
      <c r="B18" s="25" t="s">
        <v>68</v>
      </c>
      <c r="C18" s="27" t="s">
        <v>28</v>
      </c>
      <c r="D18" s="27">
        <v>575</v>
      </c>
      <c r="E18" s="28">
        <v>28.41</v>
      </c>
      <c r="F18" s="29">
        <f t="shared" si="0"/>
        <v>16335.75</v>
      </c>
    </row>
    <row r="19" spans="1:6" ht="16.5" x14ac:dyDescent="0.25">
      <c r="A19" s="25" t="s">
        <v>56</v>
      </c>
      <c r="B19" s="25" t="s">
        <v>69</v>
      </c>
      <c r="C19" s="27" t="s">
        <v>28</v>
      </c>
      <c r="D19" s="27">
        <v>200</v>
      </c>
      <c r="E19" s="28">
        <v>9.5500000000000007</v>
      </c>
      <c r="F19" s="29">
        <f t="shared" si="0"/>
        <v>1910.0000000000002</v>
      </c>
    </row>
    <row r="20" spans="1:6" ht="16.5" x14ac:dyDescent="0.25">
      <c r="A20" s="25" t="s">
        <v>57</v>
      </c>
      <c r="B20" s="26" t="s">
        <v>58</v>
      </c>
      <c r="C20" s="27" t="s">
        <v>28</v>
      </c>
      <c r="D20" s="27">
        <v>200</v>
      </c>
      <c r="E20" s="28">
        <v>10.83</v>
      </c>
      <c r="F20" s="29">
        <f t="shared" si="0"/>
        <v>2166</v>
      </c>
    </row>
    <row r="21" spans="1:6" ht="16.5" x14ac:dyDescent="0.3">
      <c r="A21" s="79" t="s">
        <v>59</v>
      </c>
      <c r="B21" s="79"/>
      <c r="C21" s="79"/>
      <c r="D21" s="79"/>
      <c r="E21" s="79"/>
      <c r="F21" s="32">
        <f>SUM(F2:F20)</f>
        <v>376069.52599999995</v>
      </c>
    </row>
    <row r="22" spans="1:6" ht="16.5" x14ac:dyDescent="0.3">
      <c r="A22" s="79" t="s">
        <v>60</v>
      </c>
      <c r="B22" s="79"/>
      <c r="C22" s="79"/>
      <c r="D22" s="79"/>
      <c r="E22" s="79"/>
      <c r="F22" s="32">
        <f>F21*0.23</f>
        <v>86495.990979999988</v>
      </c>
    </row>
    <row r="23" spans="1:6" ht="16.5" x14ac:dyDescent="0.3">
      <c r="A23" s="80" t="s">
        <v>61</v>
      </c>
      <c r="B23" s="80"/>
      <c r="C23" s="80"/>
      <c r="D23" s="80"/>
      <c r="E23" s="80"/>
      <c r="F23" s="32">
        <f>F22+F21</f>
        <v>462565.51697999996</v>
      </c>
    </row>
    <row r="24" spans="1:6" ht="16.5" x14ac:dyDescent="0.25">
      <c r="A24" s="33"/>
      <c r="B24" s="33"/>
      <c r="C24" s="34"/>
      <c r="D24" s="34"/>
      <c r="E24" s="34"/>
      <c r="F24" s="36">
        <f>F23/4.6371</f>
        <v>99753.189920424382</v>
      </c>
    </row>
  </sheetData>
  <mergeCells count="3">
    <mergeCell ref="A21:E21"/>
    <mergeCell ref="A22:E22"/>
    <mergeCell ref="A23:E23"/>
  </mergeCells>
  <phoneticPr fontId="8"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Przedmiar</vt:lpstr>
      <vt:lpstr>Szacowaneie</vt:lpstr>
    </vt:vector>
  </TitlesOfParts>
  <Company>NIK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Zmitrowicz Marta</dc:creator>
  <cp:lastModifiedBy>Zmitrowicz Marta</cp:lastModifiedBy>
  <cp:lastPrinted>2025-08-13T10:50:02Z</cp:lastPrinted>
  <dcterms:created xsi:type="dcterms:W3CDTF">2024-07-18T11:05:12Z</dcterms:created>
  <dcterms:modified xsi:type="dcterms:W3CDTF">2025-08-13T11:40:36Z</dcterms:modified>
</cp:coreProperties>
</file>